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55" windowHeight="6420" activeTab="0"/>
  </bookViews>
  <sheets>
    <sheet name="R4 keiwakai" sheetId="1" r:id="rId1"/>
  </sheets>
  <definedNames/>
  <calcPr fullCalcOnLoad="1"/>
</workbook>
</file>

<file path=xl/sharedStrings.xml><?xml version="1.0" encoding="utf-8"?>
<sst xmlns="http://schemas.openxmlformats.org/spreadsheetml/2006/main" count="197" uniqueCount="168">
  <si>
    <t>人件費支出</t>
  </si>
  <si>
    <t>資　産　の　部</t>
  </si>
  <si>
    <t>介護保険事業収益</t>
  </si>
  <si>
    <t>受取利息配当金収益</t>
  </si>
  <si>
    <t>勘定科目</t>
  </si>
  <si>
    <t>決算額</t>
  </si>
  <si>
    <t>事</t>
  </si>
  <si>
    <t>業</t>
  </si>
  <si>
    <t>活</t>
  </si>
  <si>
    <t>動</t>
  </si>
  <si>
    <t>に</t>
  </si>
  <si>
    <t>よ</t>
  </si>
  <si>
    <t>る</t>
  </si>
  <si>
    <t>収</t>
  </si>
  <si>
    <t>支</t>
  </si>
  <si>
    <t>ファイナンス・リース債務の返済支出</t>
  </si>
  <si>
    <t>借入金利息補助金収入</t>
  </si>
  <si>
    <t>経常経費寄附金収入</t>
  </si>
  <si>
    <t>受取利息配当金収入</t>
  </si>
  <si>
    <t>設備資金借入金元金償還金支出</t>
  </si>
  <si>
    <t>固定資産取得支出</t>
  </si>
  <si>
    <t>積立資産支出</t>
  </si>
  <si>
    <t>（単位：円）</t>
  </si>
  <si>
    <t>資　金　収　支　計　算　書</t>
  </si>
  <si>
    <t>事　業　活　動　計　算　書</t>
  </si>
  <si>
    <t>事業費支出</t>
  </si>
  <si>
    <t>事務費支出</t>
  </si>
  <si>
    <t>国庫補助金等特別積立取崩額</t>
  </si>
  <si>
    <t>借入金利息補助金収益</t>
  </si>
  <si>
    <t>その他のサービス活動外収益</t>
  </si>
  <si>
    <t>人　　　件　　　費</t>
  </si>
  <si>
    <t>事　　　業　　　費</t>
  </si>
  <si>
    <t>事　　　務　　　費</t>
  </si>
  <si>
    <t>減　価　償　却　費</t>
  </si>
  <si>
    <t>支　払　利　息</t>
  </si>
  <si>
    <t>サ</t>
  </si>
  <si>
    <t>ビ</t>
  </si>
  <si>
    <t>ス</t>
  </si>
  <si>
    <t>増</t>
  </si>
  <si>
    <t>減</t>
  </si>
  <si>
    <t>の</t>
  </si>
  <si>
    <t>部</t>
  </si>
  <si>
    <t>｜</t>
  </si>
  <si>
    <t>　　 施</t>
  </si>
  <si>
    <t>貸　　借　　対　　照　　表</t>
  </si>
  <si>
    <t>【流　動　資　産】</t>
  </si>
  <si>
    <t>【固　定　資　産】</t>
  </si>
  <si>
    <t>【流　動　負　債】</t>
  </si>
  <si>
    <t>【固　定　負　債】</t>
  </si>
  <si>
    <t>　（その他の固定資産）</t>
  </si>
  <si>
    <t>資産の部合計</t>
  </si>
  <si>
    <t>　　　土地</t>
  </si>
  <si>
    <t>　　　建物</t>
  </si>
  <si>
    <t>　　　構築物</t>
  </si>
  <si>
    <t>　　　車輛運搬具</t>
  </si>
  <si>
    <t>　　　器具及び備品</t>
  </si>
  <si>
    <t>　　　有形リース資産</t>
  </si>
  <si>
    <t>　　　無形リース資産</t>
  </si>
  <si>
    <t>　　　退職給付引当資産</t>
  </si>
  <si>
    <t>　　　現金・預金</t>
  </si>
  <si>
    <t>　　　事業未収金</t>
  </si>
  <si>
    <t>　　　貯蔵品</t>
  </si>
  <si>
    <t>　　　給食用材料</t>
  </si>
  <si>
    <t>負　債　の　部</t>
  </si>
  <si>
    <t>　　　事業未払金</t>
  </si>
  <si>
    <t>　　　賞与引当金</t>
  </si>
  <si>
    <t>　　　設備資金借入金</t>
  </si>
  <si>
    <t>　　　リース債務</t>
  </si>
  <si>
    <t>　　　退職給付引当金</t>
  </si>
  <si>
    <t>【基　　本　　金】</t>
  </si>
  <si>
    <t>負債及び純資産の部合計</t>
  </si>
  <si>
    <t>　（基　本　財　産）</t>
  </si>
  <si>
    <t>【国庫補助金等特別積立金】</t>
  </si>
  <si>
    <t>【その他の積立金】</t>
  </si>
  <si>
    <t>【次期繰越活動増減差額】</t>
  </si>
  <si>
    <t>（うち当期活動増減差額）</t>
  </si>
  <si>
    <t>純資産の部合計</t>
  </si>
  <si>
    <t>(単位：円）</t>
  </si>
  <si>
    <t>財　産　目　録</t>
  </si>
  <si>
    <t>資産・負債の内訳</t>
  </si>
  <si>
    <t xml:space="preserve"> 金　　額</t>
  </si>
  <si>
    <t>Ⅰ　資産の部</t>
  </si>
  <si>
    <t>　　1　流動資産</t>
  </si>
  <si>
    <t>　　1　流動負債</t>
  </si>
  <si>
    <t>　　2　固定負債</t>
  </si>
  <si>
    <t>負債合計</t>
  </si>
  <si>
    <t>差引純資産</t>
  </si>
  <si>
    <t>Ⅱ　負債の部</t>
  </si>
  <si>
    <t>資　産　合　計</t>
  </si>
  <si>
    <t>　　2　固定資産</t>
  </si>
  <si>
    <t>その他の収入</t>
  </si>
  <si>
    <t>　</t>
  </si>
  <si>
    <t>純　資　産　の　部</t>
  </si>
  <si>
    <t>　　　前払費用</t>
  </si>
  <si>
    <t>　　　長期前払費用</t>
  </si>
  <si>
    <t>介護保険事業収入</t>
  </si>
  <si>
    <t>支払利息支出</t>
  </si>
  <si>
    <t>他</t>
  </si>
  <si>
    <t>そ</t>
  </si>
  <si>
    <t>の</t>
  </si>
  <si>
    <t>　　　設備整備等積立資産</t>
  </si>
  <si>
    <t>　　　設備整備等積立金</t>
  </si>
  <si>
    <t>サービス活動収益計　⑴</t>
  </si>
  <si>
    <t>サービス活動費用計　⑵</t>
  </si>
  <si>
    <t>サービス活動増減差額　⑶＝⑴-⑵</t>
  </si>
  <si>
    <t>サービス活動外収益計　⑷</t>
  </si>
  <si>
    <t>サービス活動外費用計　⑸</t>
  </si>
  <si>
    <t>経　常　増　減　差　額　⑺=⑶+⑹</t>
  </si>
  <si>
    <t>特別収益計　⑻</t>
  </si>
  <si>
    <t>特別費用計　⑼</t>
  </si>
  <si>
    <t>特別増減差額　⑽=⑻-⑼</t>
  </si>
  <si>
    <t>当期活動増減差額　⑾=⑺+⑽</t>
  </si>
  <si>
    <t>差  活</t>
  </si>
  <si>
    <t>額  動</t>
  </si>
  <si>
    <t xml:space="preserve">部  減 </t>
  </si>
  <si>
    <t>基本金取崩額　⒁</t>
  </si>
  <si>
    <t>その他の積立金取崩額　⒂</t>
  </si>
  <si>
    <t>その他の積立金積立額　⒃</t>
  </si>
  <si>
    <t>次期繰越活動増減差額　⒄=⒀+⒁+⒂-⒃</t>
  </si>
  <si>
    <t>サービス活動外増減差額　⑹=⑷-⑸</t>
  </si>
  <si>
    <t>当期末支払資金残高　⑾+⑿</t>
  </si>
  <si>
    <t>前期末支払資金残高　⑿</t>
  </si>
  <si>
    <t>当期資金収支差額合計  ⑾=⑶+⑹+⑼-⑽</t>
  </si>
  <si>
    <t>予備費支出　⑽</t>
  </si>
  <si>
    <t>その他の活動資金収支差額　⑼=⑺-⑻</t>
  </si>
  <si>
    <t>その他の活動収入計　⑺</t>
  </si>
  <si>
    <t>施設整備等資金収支差額　⑹=⑷-⑸</t>
  </si>
  <si>
    <t>施設整備等支出計　⑸</t>
  </si>
  <si>
    <t>施設整備等収入計　⑷</t>
  </si>
  <si>
    <t>事業活動資金収支差額　⑶=⑴-⑵</t>
  </si>
  <si>
    <t>事業活動支出計　⑵</t>
  </si>
  <si>
    <t>事業活動収入計　⑴</t>
  </si>
  <si>
    <t>の  増</t>
  </si>
  <si>
    <t>増   ビ</t>
  </si>
  <si>
    <t>減   ス</t>
  </si>
  <si>
    <t>の   活</t>
  </si>
  <si>
    <t>部   動</t>
  </si>
  <si>
    <t>　　  外</t>
  </si>
  <si>
    <t xml:space="preserve">    サ</t>
  </si>
  <si>
    <t>　   ｜</t>
  </si>
  <si>
    <t>【社会福祉法人　敬和会】</t>
  </si>
  <si>
    <t>別</t>
  </si>
  <si>
    <t>その他の支出</t>
  </si>
  <si>
    <t>その他の活動支出計⑻</t>
  </si>
  <si>
    <t>その他のサービス活動外費用</t>
  </si>
  <si>
    <t>　　 設</t>
  </si>
  <si>
    <t>特</t>
  </si>
  <si>
    <t>前期繰越活動増減差額　⑿</t>
  </si>
  <si>
    <t>当期末繰越活動増減差額　⒀=⑾+⑿</t>
  </si>
  <si>
    <t xml:space="preserve">    繰</t>
  </si>
  <si>
    <t>　  越</t>
  </si>
  <si>
    <t>　　　1年以内返済予定設備資金借入金</t>
  </si>
  <si>
    <t>　　　1年以内返済予定リース債務</t>
  </si>
  <si>
    <t>　　　第１号基本金</t>
  </si>
  <si>
    <t>　　　第３号基本金</t>
  </si>
  <si>
    <t>―</t>
  </si>
  <si>
    <t>―</t>
  </si>
  <si>
    <t>―　</t>
  </si>
  <si>
    <t>負債の部合計</t>
  </si>
  <si>
    <t>その他の活動による収入</t>
  </si>
  <si>
    <t>固定資産売却損・処分損</t>
  </si>
  <si>
    <t>令和４年度　決算報告</t>
  </si>
  <si>
    <t>(自）令和4年4月1日　（至）令和5年3月31日</t>
  </si>
  <si>
    <t>る  等</t>
  </si>
  <si>
    <t>　   整</t>
  </si>
  <si>
    <t>よ  備</t>
  </si>
  <si>
    <t>収  に</t>
  </si>
  <si>
    <t>　　　　　　　　　　　令和5年3月31日現在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</si>
</sst>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 style="thin"/>
      <right style="medium"/>
      <top style="dashed"/>
      <bottom style="thin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3" fillId="33" borderId="20" xfId="48" applyFont="1" applyFill="1" applyBorder="1" applyAlignment="1">
      <alignment vertical="center"/>
    </xf>
    <xf numFmtId="38" fontId="3" fillId="33" borderId="21" xfId="48" applyFont="1" applyFill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38" fontId="3" fillId="33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8" fontId="0" fillId="0" borderId="4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5" xfId="48" applyFont="1" applyBorder="1" applyAlignment="1">
      <alignment horizontal="right" vertical="center"/>
    </xf>
    <xf numFmtId="38" fontId="0" fillId="0" borderId="46" xfId="48" applyFont="1" applyBorder="1" applyAlignment="1">
      <alignment vertical="center"/>
    </xf>
    <xf numFmtId="38" fontId="3" fillId="33" borderId="41" xfId="48" applyFont="1" applyFill="1" applyBorder="1" applyAlignment="1">
      <alignment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38" fontId="8" fillId="0" borderId="45" xfId="48" applyFont="1" applyBorder="1" applyAlignment="1">
      <alignment vertical="center"/>
    </xf>
    <xf numFmtId="38" fontId="8" fillId="0" borderId="41" xfId="48" applyFont="1" applyBorder="1" applyAlignment="1">
      <alignment vertical="center"/>
    </xf>
    <xf numFmtId="38" fontId="0" fillId="33" borderId="42" xfId="48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38" fontId="0" fillId="33" borderId="43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0" fillId="33" borderId="41" xfId="0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0" fillId="33" borderId="46" xfId="48" applyFont="1" applyFill="1" applyBorder="1" applyAlignment="1">
      <alignment vertical="center"/>
    </xf>
    <xf numFmtId="38" fontId="0" fillId="33" borderId="45" xfId="48" applyFont="1" applyFill="1" applyBorder="1" applyAlignment="1">
      <alignment vertical="center"/>
    </xf>
    <xf numFmtId="38" fontId="0" fillId="0" borderId="49" xfId="48" applyFont="1" applyBorder="1" applyAlignment="1">
      <alignment horizontal="right"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left" vertical="center"/>
    </xf>
    <xf numFmtId="0" fontId="3" fillId="33" borderId="52" xfId="0" applyFont="1" applyFill="1" applyBorder="1" applyAlignment="1">
      <alignment horizontal="left" vertical="center"/>
    </xf>
    <xf numFmtId="38" fontId="0" fillId="0" borderId="23" xfId="48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8" fontId="5" fillId="0" borderId="57" xfId="0" applyNumberFormat="1" applyFont="1" applyBorder="1" applyAlignment="1">
      <alignment horizontal="center" vertical="center"/>
    </xf>
    <xf numFmtId="38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3" fillId="33" borderId="40" xfId="0" applyFont="1" applyFill="1" applyBorder="1" applyAlignment="1">
      <alignment horizontal="left" vertical="center"/>
    </xf>
    <xf numFmtId="0" fontId="3" fillId="33" borderId="58" xfId="0" applyFont="1" applyFill="1" applyBorder="1" applyAlignment="1">
      <alignment horizontal="left" vertical="center"/>
    </xf>
    <xf numFmtId="38" fontId="3" fillId="33" borderId="59" xfId="48" applyFont="1" applyFill="1" applyBorder="1" applyAlignment="1">
      <alignment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6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61" xfId="0" applyFont="1" applyFill="1" applyBorder="1" applyAlignment="1">
      <alignment horizontal="left" vertical="center"/>
    </xf>
    <xf numFmtId="0" fontId="3" fillId="33" borderId="62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left" vertical="center"/>
    </xf>
    <xf numFmtId="0" fontId="4" fillId="34" borderId="6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64" xfId="0" applyFont="1" applyFill="1" applyBorder="1" applyAlignment="1">
      <alignment horizontal="left" vertical="center"/>
    </xf>
    <xf numFmtId="38" fontId="0" fillId="0" borderId="21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33" borderId="21" xfId="48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8" fontId="0" fillId="0" borderId="41" xfId="48" applyFont="1" applyBorder="1" applyAlignment="1">
      <alignment horizontal="right" vertical="center"/>
    </xf>
    <xf numFmtId="38" fontId="0" fillId="0" borderId="49" xfId="48" applyFont="1" applyBorder="1" applyAlignment="1">
      <alignment horizontal="right" vertical="center"/>
    </xf>
    <xf numFmtId="0" fontId="4" fillId="34" borderId="37" xfId="0" applyFont="1" applyFill="1" applyBorder="1" applyAlignment="1">
      <alignment horizontal="left" vertical="center"/>
    </xf>
    <xf numFmtId="0" fontId="4" fillId="34" borderId="6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38" fontId="0" fillId="0" borderId="45" xfId="48" applyFont="1" applyBorder="1" applyAlignment="1">
      <alignment horizontal="righ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6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60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left" vertical="center"/>
    </xf>
    <xf numFmtId="0" fontId="3" fillId="33" borderId="6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38" fontId="0" fillId="33" borderId="41" xfId="48" applyFont="1" applyFill="1" applyBorder="1" applyAlignment="1">
      <alignment horizontal="right" vertical="center"/>
    </xf>
    <xf numFmtId="38" fontId="0" fillId="33" borderId="49" xfId="48" applyFont="1" applyFill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38" fontId="0" fillId="33" borderId="45" xfId="48" applyFont="1" applyFill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4" fillId="34" borderId="75" xfId="0" applyFont="1" applyFill="1" applyBorder="1" applyAlignment="1">
      <alignment horizontal="left" vertical="center"/>
    </xf>
    <xf numFmtId="0" fontId="4" fillId="34" borderId="7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38" fontId="0" fillId="0" borderId="43" xfId="48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38" fontId="0" fillId="0" borderId="20" xfId="48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38" fontId="0" fillId="33" borderId="24" xfId="48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8" fontId="0" fillId="33" borderId="43" xfId="48" applyFont="1" applyFill="1" applyBorder="1" applyAlignment="1">
      <alignment horizontal="right" vertical="center"/>
    </xf>
    <xf numFmtId="38" fontId="0" fillId="33" borderId="45" xfId="48" applyFont="1" applyFill="1" applyBorder="1" applyAlignment="1">
      <alignment horizontal="center" vertical="center"/>
    </xf>
    <xf numFmtId="38" fontId="0" fillId="33" borderId="4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85" zoomScaleNormal="85" zoomScalePageLayoutView="0" workbookViewId="0" topLeftCell="A1">
      <selection activeCell="C25" sqref="C25"/>
    </sheetView>
  </sheetViews>
  <sheetFormatPr defaultColWidth="9.00390625" defaultRowHeight="13.5"/>
  <cols>
    <col min="1" max="1" width="5.625" style="1" customWidth="1"/>
    <col min="2" max="2" width="33.875" style="2" customWidth="1"/>
    <col min="3" max="3" width="20.00390625" style="2" customWidth="1"/>
    <col min="4" max="4" width="3.625" style="2" customWidth="1"/>
    <col min="5" max="5" width="5.625" style="1" customWidth="1"/>
    <col min="6" max="6" width="33.875" style="2" customWidth="1"/>
    <col min="7" max="7" width="20.00390625" style="2" customWidth="1"/>
  </cols>
  <sheetData>
    <row r="1" spans="1:7" ht="33" customHeight="1">
      <c r="A1" s="182" t="s">
        <v>140</v>
      </c>
      <c r="B1" s="182"/>
      <c r="C1" s="182"/>
      <c r="D1" s="182"/>
      <c r="E1" s="182"/>
      <c r="F1" s="182"/>
      <c r="G1" s="182"/>
    </row>
    <row r="2" spans="1:7" ht="33" customHeight="1">
      <c r="A2" s="152" t="s">
        <v>161</v>
      </c>
      <c r="B2" s="152"/>
      <c r="C2" s="152"/>
      <c r="D2" s="152"/>
      <c r="E2" s="152"/>
      <c r="F2" s="152"/>
      <c r="G2" s="152"/>
    </row>
    <row r="3" spans="1:7" ht="33" customHeight="1">
      <c r="A3" s="153" t="s">
        <v>23</v>
      </c>
      <c r="B3" s="153"/>
      <c r="C3" s="153"/>
      <c r="D3" s="3"/>
      <c r="E3" s="153" t="s">
        <v>24</v>
      </c>
      <c r="F3" s="153"/>
      <c r="G3" s="153"/>
    </row>
    <row r="4" spans="1:7" s="20" customFormat="1" ht="22.5" customHeight="1" thickBot="1">
      <c r="A4" s="154" t="s">
        <v>162</v>
      </c>
      <c r="B4" s="154"/>
      <c r="C4" s="79" t="s">
        <v>22</v>
      </c>
      <c r="E4" s="154" t="s">
        <v>162</v>
      </c>
      <c r="F4" s="154"/>
      <c r="G4" s="19" t="s">
        <v>22</v>
      </c>
    </row>
    <row r="5" spans="1:7" s="43" customFormat="1" ht="22.5" customHeight="1" thickBot="1">
      <c r="A5" s="9"/>
      <c r="B5" s="8" t="s">
        <v>4</v>
      </c>
      <c r="C5" s="80" t="s">
        <v>5</v>
      </c>
      <c r="D5" s="2"/>
      <c r="E5" s="7"/>
      <c r="F5" s="8" t="s">
        <v>4</v>
      </c>
      <c r="G5" s="53" t="s">
        <v>5</v>
      </c>
    </row>
    <row r="6" spans="1:7" s="43" customFormat="1" ht="22.5" customHeight="1">
      <c r="A6" s="10"/>
      <c r="B6" s="44" t="s">
        <v>95</v>
      </c>
      <c r="C6" s="78">
        <v>337278699</v>
      </c>
      <c r="D6" s="2"/>
      <c r="E6" s="10" t="s">
        <v>35</v>
      </c>
      <c r="F6" s="44" t="s">
        <v>2</v>
      </c>
      <c r="G6" s="54">
        <v>337278699</v>
      </c>
    </row>
    <row r="7" spans="1:7" s="43" customFormat="1" ht="22.5" customHeight="1">
      <c r="A7" s="11" t="s">
        <v>6</v>
      </c>
      <c r="B7" s="45" t="s">
        <v>16</v>
      </c>
      <c r="C7" s="76">
        <v>200000</v>
      </c>
      <c r="D7" s="2"/>
      <c r="E7" s="16" t="s">
        <v>42</v>
      </c>
      <c r="F7" s="45" t="s">
        <v>156</v>
      </c>
      <c r="G7" s="110" t="s">
        <v>155</v>
      </c>
    </row>
    <row r="8" spans="1:7" s="43" customFormat="1" ht="22.5" customHeight="1" thickBot="1">
      <c r="A8" s="11" t="s">
        <v>7</v>
      </c>
      <c r="B8" s="45" t="s">
        <v>17</v>
      </c>
      <c r="C8" s="112" t="s">
        <v>155</v>
      </c>
      <c r="D8" s="2"/>
      <c r="E8" s="16" t="s">
        <v>36</v>
      </c>
      <c r="F8" s="47" t="s">
        <v>102</v>
      </c>
      <c r="G8" s="56">
        <f>SUM(G6:G7)</f>
        <v>337278699</v>
      </c>
    </row>
    <row r="9" spans="1:7" s="43" customFormat="1" ht="22.5" customHeight="1">
      <c r="A9" s="11" t="s">
        <v>8</v>
      </c>
      <c r="B9" s="45" t="s">
        <v>18</v>
      </c>
      <c r="C9" s="76">
        <v>1759</v>
      </c>
      <c r="D9" s="2"/>
      <c r="E9" s="16" t="s">
        <v>37</v>
      </c>
      <c r="F9" s="11" t="s">
        <v>30</v>
      </c>
      <c r="G9" s="57">
        <v>256446002</v>
      </c>
    </row>
    <row r="10" spans="1:7" s="43" customFormat="1" ht="22.5" customHeight="1">
      <c r="A10" s="11" t="s">
        <v>9</v>
      </c>
      <c r="B10" s="46" t="s">
        <v>90</v>
      </c>
      <c r="C10" s="81">
        <v>2990015</v>
      </c>
      <c r="D10" s="2"/>
      <c r="E10" s="16" t="s">
        <v>8</v>
      </c>
      <c r="F10" s="45" t="s">
        <v>31</v>
      </c>
      <c r="G10" s="55">
        <v>78709334</v>
      </c>
    </row>
    <row r="11" spans="1:7" s="43" customFormat="1" ht="22.5" customHeight="1" thickBot="1">
      <c r="A11" s="11" t="s">
        <v>10</v>
      </c>
      <c r="B11" s="47" t="s">
        <v>131</v>
      </c>
      <c r="C11" s="74">
        <f>SUM(C6:C10)</f>
        <v>340470473</v>
      </c>
      <c r="D11" s="2"/>
      <c r="E11" s="16" t="s">
        <v>9</v>
      </c>
      <c r="F11" s="45" t="s">
        <v>32</v>
      </c>
      <c r="G11" s="55">
        <v>12439488</v>
      </c>
    </row>
    <row r="12" spans="1:7" s="43" customFormat="1" ht="22.5" customHeight="1">
      <c r="A12" s="11" t="s">
        <v>11</v>
      </c>
      <c r="B12" s="11" t="s">
        <v>0</v>
      </c>
      <c r="C12" s="75">
        <v>258939432</v>
      </c>
      <c r="D12" s="2"/>
      <c r="E12" s="16" t="s">
        <v>38</v>
      </c>
      <c r="F12" s="11" t="s">
        <v>33</v>
      </c>
      <c r="G12" s="57">
        <v>34243345</v>
      </c>
    </row>
    <row r="13" spans="1:7" s="43" customFormat="1" ht="22.5" customHeight="1">
      <c r="A13" s="11" t="s">
        <v>12</v>
      </c>
      <c r="B13" s="45" t="s">
        <v>25</v>
      </c>
      <c r="C13" s="76">
        <v>78724857</v>
      </c>
      <c r="D13" s="2"/>
      <c r="E13" s="16" t="s">
        <v>39</v>
      </c>
      <c r="F13" s="45" t="s">
        <v>27</v>
      </c>
      <c r="G13" s="55">
        <v>-13234751</v>
      </c>
    </row>
    <row r="14" spans="1:7" s="43" customFormat="1" ht="22.5" customHeight="1">
      <c r="A14" s="11" t="s">
        <v>13</v>
      </c>
      <c r="B14" s="45" t="s">
        <v>26</v>
      </c>
      <c r="C14" s="76">
        <v>12439488</v>
      </c>
      <c r="D14" s="2"/>
      <c r="E14" s="16" t="s">
        <v>40</v>
      </c>
      <c r="F14" s="11" t="s">
        <v>156</v>
      </c>
      <c r="G14" s="111" t="s">
        <v>155</v>
      </c>
    </row>
    <row r="15" spans="1:7" s="43" customFormat="1" ht="22.5" customHeight="1" thickBot="1">
      <c r="A15" s="11" t="s">
        <v>14</v>
      </c>
      <c r="B15" s="45" t="s">
        <v>96</v>
      </c>
      <c r="C15" s="76">
        <v>529975</v>
      </c>
      <c r="D15" s="2"/>
      <c r="E15" s="17" t="s">
        <v>41</v>
      </c>
      <c r="F15" s="48" t="s">
        <v>103</v>
      </c>
      <c r="G15" s="58">
        <f>SUM(G9:G14)</f>
        <v>368603418</v>
      </c>
    </row>
    <row r="16" spans="1:7" s="43" customFormat="1" ht="22.5" customHeight="1" thickBot="1">
      <c r="A16" s="11"/>
      <c r="B16" s="11" t="s">
        <v>142</v>
      </c>
      <c r="C16" s="75">
        <v>753990</v>
      </c>
      <c r="D16" s="2"/>
      <c r="E16" s="16"/>
      <c r="F16" s="49" t="s">
        <v>104</v>
      </c>
      <c r="G16" s="59">
        <f>SUM(G8-G15)</f>
        <v>-31324719</v>
      </c>
    </row>
    <row r="17" spans="1:7" s="43" customFormat="1" ht="22.5" customHeight="1" thickBot="1">
      <c r="A17" s="11"/>
      <c r="B17" s="48" t="s">
        <v>130</v>
      </c>
      <c r="C17" s="77">
        <f>SUM(C12:C16)</f>
        <v>351387742</v>
      </c>
      <c r="D17" s="2"/>
      <c r="E17" s="10" t="s">
        <v>138</v>
      </c>
      <c r="F17" s="51" t="s">
        <v>28</v>
      </c>
      <c r="G17" s="60">
        <v>200000</v>
      </c>
    </row>
    <row r="18" spans="1:7" s="43" customFormat="1" ht="22.5" customHeight="1" thickBot="1">
      <c r="A18" s="12"/>
      <c r="B18" s="49" t="s">
        <v>129</v>
      </c>
      <c r="C18" s="82">
        <f>SUM(C11)-C17</f>
        <v>-10917269</v>
      </c>
      <c r="D18" s="2" t="s">
        <v>91</v>
      </c>
      <c r="E18" s="18" t="s">
        <v>139</v>
      </c>
      <c r="F18" s="91" t="s">
        <v>3</v>
      </c>
      <c r="G18" s="61">
        <v>1759</v>
      </c>
    </row>
    <row r="19" spans="1:7" s="43" customFormat="1" ht="22.5" customHeight="1">
      <c r="A19" s="13" t="s">
        <v>43</v>
      </c>
      <c r="B19" s="52" t="s">
        <v>155</v>
      </c>
      <c r="C19" s="112" t="s">
        <v>155</v>
      </c>
      <c r="D19" s="2"/>
      <c r="E19" s="18" t="s">
        <v>133</v>
      </c>
      <c r="F19" s="90" t="s">
        <v>29</v>
      </c>
      <c r="G19" s="64">
        <v>2990015</v>
      </c>
    </row>
    <row r="20" spans="1:7" s="43" customFormat="1" ht="22.5" customHeight="1" thickBot="1">
      <c r="A20" s="13" t="s">
        <v>145</v>
      </c>
      <c r="B20" s="11" t="s">
        <v>128</v>
      </c>
      <c r="C20" s="75">
        <v>0</v>
      </c>
      <c r="D20" s="2"/>
      <c r="E20" s="18" t="s">
        <v>134</v>
      </c>
      <c r="F20" s="12" t="s">
        <v>105</v>
      </c>
      <c r="G20" s="62">
        <f>SUM(G17:G19)</f>
        <v>3191774</v>
      </c>
    </row>
    <row r="21" spans="1:7" s="43" customFormat="1" ht="22.5" customHeight="1">
      <c r="A21" s="14" t="s">
        <v>164</v>
      </c>
      <c r="B21" s="44" t="s">
        <v>19</v>
      </c>
      <c r="C21" s="78">
        <v>12470000</v>
      </c>
      <c r="D21" s="2"/>
      <c r="E21" s="18" t="s">
        <v>135</v>
      </c>
      <c r="F21" s="51" t="s">
        <v>34</v>
      </c>
      <c r="G21" s="60">
        <v>529975</v>
      </c>
    </row>
    <row r="22" spans="1:7" s="43" customFormat="1" ht="22.5" customHeight="1">
      <c r="A22" s="14" t="s">
        <v>165</v>
      </c>
      <c r="B22" s="45" t="s">
        <v>20</v>
      </c>
      <c r="C22" s="76">
        <v>1927541</v>
      </c>
      <c r="D22" s="2"/>
      <c r="E22" s="18" t="s">
        <v>136</v>
      </c>
      <c r="F22" s="50" t="s">
        <v>144</v>
      </c>
      <c r="G22" s="64">
        <v>753990</v>
      </c>
    </row>
    <row r="23" spans="1:7" s="43" customFormat="1" ht="22.5" customHeight="1" thickBot="1">
      <c r="A23" s="14" t="s">
        <v>163</v>
      </c>
      <c r="B23" s="50" t="s">
        <v>15</v>
      </c>
      <c r="C23" s="83">
        <v>4095144</v>
      </c>
      <c r="D23" s="2"/>
      <c r="E23" s="18" t="s">
        <v>137</v>
      </c>
      <c r="F23" s="12" t="s">
        <v>106</v>
      </c>
      <c r="G23" s="62">
        <f>SUM(G21:G22)</f>
        <v>1283965</v>
      </c>
    </row>
    <row r="24" spans="1:7" s="43" customFormat="1" ht="22.5" customHeight="1" thickBot="1">
      <c r="A24" s="14" t="s">
        <v>166</v>
      </c>
      <c r="B24" s="12" t="s">
        <v>127</v>
      </c>
      <c r="C24" s="84">
        <f>SUM(C20:C23)</f>
        <v>18492685</v>
      </c>
      <c r="D24" s="2"/>
      <c r="E24" s="18"/>
      <c r="F24" s="44" t="s">
        <v>119</v>
      </c>
      <c r="G24" s="54">
        <f>SUM(G20-G23)</f>
        <v>1907809</v>
      </c>
    </row>
    <row r="25" spans="1:7" s="43" customFormat="1" ht="22.5" customHeight="1" thickBot="1">
      <c r="A25" s="13" t="s">
        <v>14</v>
      </c>
      <c r="B25" s="44" t="s">
        <v>126</v>
      </c>
      <c r="C25" s="78">
        <f>SUM(C19)-C24</f>
        <v>-18492685</v>
      </c>
      <c r="D25" s="2"/>
      <c r="E25" s="157" t="s">
        <v>107</v>
      </c>
      <c r="F25" s="158"/>
      <c r="G25" s="59">
        <f>SUM(G16+G24)</f>
        <v>-29416910</v>
      </c>
    </row>
    <row r="26" spans="1:7" s="43" customFormat="1" ht="11.25" customHeight="1">
      <c r="A26" s="15" t="s">
        <v>98</v>
      </c>
      <c r="B26" s="113" t="s">
        <v>159</v>
      </c>
      <c r="C26" s="155">
        <v>71097</v>
      </c>
      <c r="D26" s="2"/>
      <c r="E26" s="10"/>
      <c r="F26" s="113" t="s">
        <v>108</v>
      </c>
      <c r="G26" s="115">
        <v>0</v>
      </c>
    </row>
    <row r="27" spans="1:7" s="43" customFormat="1" ht="11.25" customHeight="1" thickBot="1">
      <c r="A27" s="11" t="s">
        <v>99</v>
      </c>
      <c r="B27" s="114"/>
      <c r="C27" s="156"/>
      <c r="D27" s="2"/>
      <c r="E27" s="16" t="s">
        <v>146</v>
      </c>
      <c r="F27" s="125"/>
      <c r="G27" s="122"/>
    </row>
    <row r="28" spans="1:7" s="43" customFormat="1" ht="11.25" customHeight="1">
      <c r="A28" s="11" t="s">
        <v>97</v>
      </c>
      <c r="B28" s="159" t="s">
        <v>125</v>
      </c>
      <c r="C28" s="183">
        <f>SUM(C26)</f>
        <v>71097</v>
      </c>
      <c r="D28" s="2"/>
      <c r="E28" s="16" t="s">
        <v>141</v>
      </c>
      <c r="F28" s="113" t="s">
        <v>160</v>
      </c>
      <c r="G28" s="115">
        <v>65711</v>
      </c>
    </row>
    <row r="29" spans="1:7" s="43" customFormat="1" ht="11.25" customHeight="1" thickBot="1">
      <c r="A29" s="16" t="s">
        <v>40</v>
      </c>
      <c r="B29" s="125"/>
      <c r="C29" s="163"/>
      <c r="D29" s="2"/>
      <c r="E29" s="16" t="s">
        <v>38</v>
      </c>
      <c r="F29" s="114"/>
      <c r="G29" s="116"/>
    </row>
    <row r="30" spans="1:7" s="43" customFormat="1" ht="11.25" customHeight="1">
      <c r="A30" s="16" t="s">
        <v>8</v>
      </c>
      <c r="B30" s="113" t="s">
        <v>21</v>
      </c>
      <c r="C30" s="155">
        <v>1781950</v>
      </c>
      <c r="D30" s="2"/>
      <c r="E30" s="16" t="s">
        <v>39</v>
      </c>
      <c r="F30" s="173" t="s">
        <v>109</v>
      </c>
      <c r="G30" s="172">
        <f>SUM(G28)</f>
        <v>65711</v>
      </c>
    </row>
    <row r="31" spans="1:7" s="43" customFormat="1" ht="11.25" customHeight="1" thickBot="1">
      <c r="A31" s="16" t="s">
        <v>9</v>
      </c>
      <c r="B31" s="180"/>
      <c r="C31" s="181"/>
      <c r="D31" s="2"/>
      <c r="E31" s="16" t="s">
        <v>40</v>
      </c>
      <c r="F31" s="125"/>
      <c r="G31" s="122"/>
    </row>
    <row r="32" spans="1:7" s="43" customFormat="1" ht="11.25" customHeight="1">
      <c r="A32" s="16" t="s">
        <v>10</v>
      </c>
      <c r="B32" s="159" t="s">
        <v>143</v>
      </c>
      <c r="C32" s="183">
        <f>SUM(C30)</f>
        <v>1781950</v>
      </c>
      <c r="D32" s="2"/>
      <c r="E32" s="16" t="s">
        <v>41</v>
      </c>
      <c r="F32" s="113" t="s">
        <v>110</v>
      </c>
      <c r="G32" s="115">
        <f>SUM(G26-G30)</f>
        <v>-65711</v>
      </c>
    </row>
    <row r="33" spans="1:7" s="43" customFormat="1" ht="11.25" customHeight="1" thickBot="1">
      <c r="A33" s="16" t="s">
        <v>11</v>
      </c>
      <c r="B33" s="125"/>
      <c r="C33" s="163"/>
      <c r="D33" s="2"/>
      <c r="E33" s="17"/>
      <c r="F33" s="125"/>
      <c r="G33" s="122"/>
    </row>
    <row r="34" spans="1:7" s="43" customFormat="1" ht="11.25" customHeight="1">
      <c r="A34" s="16" t="s">
        <v>12</v>
      </c>
      <c r="B34" s="113" t="s">
        <v>124</v>
      </c>
      <c r="C34" s="155">
        <f>SUM(C26-C32)</f>
        <v>-1710853</v>
      </c>
      <c r="D34" s="2"/>
      <c r="E34" s="177" t="s">
        <v>111</v>
      </c>
      <c r="F34" s="174"/>
      <c r="G34" s="115">
        <f>SUM(G25+G32)</f>
        <v>-29482621</v>
      </c>
    </row>
    <row r="35" spans="1:7" s="43" customFormat="1" ht="11.25" customHeight="1" thickBot="1">
      <c r="A35" s="16" t="s">
        <v>13</v>
      </c>
      <c r="B35" s="125"/>
      <c r="C35" s="163"/>
      <c r="D35" s="2"/>
      <c r="E35" s="178"/>
      <c r="F35" s="179"/>
      <c r="G35" s="122"/>
    </row>
    <row r="36" spans="1:7" s="43" customFormat="1" ht="11.25" customHeight="1">
      <c r="A36" s="170" t="s">
        <v>14</v>
      </c>
      <c r="B36" s="113"/>
      <c r="C36" s="155"/>
      <c r="D36" s="2"/>
      <c r="E36" s="176" t="s">
        <v>149</v>
      </c>
      <c r="F36" s="174" t="s">
        <v>147</v>
      </c>
      <c r="G36" s="115">
        <v>338779275</v>
      </c>
    </row>
    <row r="37" spans="1:7" s="43" customFormat="1" ht="11.25" customHeight="1" thickBot="1">
      <c r="A37" s="171"/>
      <c r="B37" s="125"/>
      <c r="C37" s="163"/>
      <c r="D37" s="2"/>
      <c r="E37" s="160"/>
      <c r="F37" s="175"/>
      <c r="G37" s="172"/>
    </row>
    <row r="38" spans="1:7" s="43" customFormat="1" ht="11.25" customHeight="1">
      <c r="A38" s="177" t="s">
        <v>123</v>
      </c>
      <c r="B38" s="174"/>
      <c r="C38" s="185" t="s">
        <v>157</v>
      </c>
      <c r="D38" s="2"/>
      <c r="E38" s="160" t="s">
        <v>150</v>
      </c>
      <c r="F38" s="159" t="s">
        <v>148</v>
      </c>
      <c r="G38" s="169">
        <f>SUM(G34:G37)</f>
        <v>309296654</v>
      </c>
    </row>
    <row r="39" spans="1:7" s="43" customFormat="1" ht="11.25" customHeight="1" thickBot="1">
      <c r="A39" s="178"/>
      <c r="B39" s="179"/>
      <c r="C39" s="184"/>
      <c r="D39" s="2"/>
      <c r="E39" s="160"/>
      <c r="F39" s="114"/>
      <c r="G39" s="116"/>
    </row>
    <row r="40" spans="1:7" s="43" customFormat="1" ht="22.5" customHeight="1" thickBot="1">
      <c r="A40" s="157" t="s">
        <v>122</v>
      </c>
      <c r="B40" s="164"/>
      <c r="C40" s="82">
        <f>SUM(C18+C25+C34)</f>
        <v>-31120807</v>
      </c>
      <c r="D40" s="2"/>
      <c r="E40" s="18" t="s">
        <v>112</v>
      </c>
      <c r="F40" s="97" t="s">
        <v>115</v>
      </c>
      <c r="G40" s="85">
        <v>0</v>
      </c>
    </row>
    <row r="41" spans="1:7" s="43" customFormat="1" ht="22.5" customHeight="1" thickBot="1">
      <c r="A41" s="157"/>
      <c r="B41" s="164"/>
      <c r="C41" s="82"/>
      <c r="D41" s="2"/>
      <c r="E41" s="95" t="s">
        <v>113</v>
      </c>
      <c r="F41" s="94" t="s">
        <v>116</v>
      </c>
      <c r="G41" s="85">
        <v>0</v>
      </c>
    </row>
    <row r="42" spans="1:7" s="43" customFormat="1" ht="22.5" customHeight="1" thickBot="1">
      <c r="A42" s="157" t="s">
        <v>121</v>
      </c>
      <c r="B42" s="164"/>
      <c r="C42" s="59">
        <v>119841046</v>
      </c>
      <c r="D42" s="2"/>
      <c r="E42" s="95" t="s">
        <v>132</v>
      </c>
      <c r="F42" s="93" t="s">
        <v>117</v>
      </c>
      <c r="G42" s="89">
        <v>1380</v>
      </c>
    </row>
    <row r="43" spans="1:7" s="43" customFormat="1" ht="22.5" customHeight="1" thickBot="1">
      <c r="A43" s="157" t="s">
        <v>120</v>
      </c>
      <c r="B43" s="164"/>
      <c r="C43" s="59">
        <f>SUM(C40+C42)</f>
        <v>88720239</v>
      </c>
      <c r="D43" s="2"/>
      <c r="E43" s="96" t="s">
        <v>114</v>
      </c>
      <c r="F43" s="92" t="s">
        <v>118</v>
      </c>
      <c r="G43" s="63">
        <f>SUM(G38-G42)</f>
        <v>309295274</v>
      </c>
    </row>
    <row r="44" spans="5:7" ht="22.5" customHeight="1">
      <c r="E44" s="5"/>
      <c r="F44" s="5"/>
      <c r="G44" s="4"/>
    </row>
    <row r="45" spans="5:7" ht="17.25">
      <c r="E45" s="5"/>
      <c r="F45" s="5"/>
      <c r="G45" s="4"/>
    </row>
    <row r="46" spans="5:7" ht="17.25">
      <c r="E46" s="5"/>
      <c r="F46" s="5"/>
      <c r="G46" s="4"/>
    </row>
    <row r="47" spans="5:7" ht="17.25">
      <c r="E47" s="5"/>
      <c r="F47" s="5"/>
      <c r="G47" s="4"/>
    </row>
    <row r="48" spans="5:7" ht="17.25">
      <c r="E48" s="5"/>
      <c r="F48" s="5"/>
      <c r="G48" s="4"/>
    </row>
    <row r="49" spans="5:7" ht="17.25">
      <c r="E49" s="5"/>
      <c r="F49" s="5"/>
      <c r="G49" s="4"/>
    </row>
    <row r="50" spans="5:7" ht="17.25">
      <c r="E50" s="5"/>
      <c r="F50" s="5"/>
      <c r="G50" s="4"/>
    </row>
    <row r="51" spans="5:7" ht="17.25">
      <c r="E51" s="5"/>
      <c r="F51" s="5"/>
      <c r="G51" s="4"/>
    </row>
    <row r="52" spans="5:7" ht="17.25">
      <c r="E52" s="5"/>
      <c r="F52" s="5"/>
      <c r="G52" s="4"/>
    </row>
    <row r="53" spans="5:7" ht="17.25">
      <c r="E53" s="5"/>
      <c r="F53" s="5"/>
      <c r="G53" s="4"/>
    </row>
    <row r="54" spans="1:7" ht="33" customHeight="1">
      <c r="A54" s="182" t="s">
        <v>140</v>
      </c>
      <c r="B54" s="182"/>
      <c r="C54" s="182"/>
      <c r="D54" s="182"/>
      <c r="E54" s="182"/>
      <c r="F54" s="182"/>
      <c r="G54" s="182"/>
    </row>
    <row r="55" spans="1:7" s="27" customFormat="1" ht="33" customHeight="1">
      <c r="A55" s="138" t="s">
        <v>44</v>
      </c>
      <c r="B55" s="138"/>
      <c r="C55" s="138"/>
      <c r="D55" s="138"/>
      <c r="E55" s="138"/>
      <c r="F55" s="138"/>
      <c r="G55" s="138"/>
    </row>
    <row r="56" spans="1:7" s="27" customFormat="1" ht="22.5" customHeight="1" thickBot="1">
      <c r="A56" s="28"/>
      <c r="B56" s="28"/>
      <c r="C56" s="165" t="s">
        <v>167</v>
      </c>
      <c r="D56" s="165"/>
      <c r="E56" s="165"/>
      <c r="F56" s="165"/>
      <c r="G56" s="29" t="s">
        <v>77</v>
      </c>
    </row>
    <row r="57" spans="1:7" s="2" customFormat="1" ht="22.5" customHeight="1" thickBot="1">
      <c r="A57" s="147" t="s">
        <v>1</v>
      </c>
      <c r="B57" s="148"/>
      <c r="C57" s="149"/>
      <c r="D57" s="6"/>
      <c r="E57" s="147" t="s">
        <v>63</v>
      </c>
      <c r="F57" s="148"/>
      <c r="G57" s="149"/>
    </row>
    <row r="58" spans="1:7" s="2" customFormat="1" ht="22.5" customHeight="1" thickBot="1">
      <c r="A58" s="166" t="s">
        <v>45</v>
      </c>
      <c r="B58" s="167"/>
      <c r="C58" s="21">
        <f>SUM(C59:C63)</f>
        <v>105040517</v>
      </c>
      <c r="D58" s="6"/>
      <c r="E58" s="166" t="s">
        <v>47</v>
      </c>
      <c r="F58" s="167"/>
      <c r="G58" s="21">
        <f>SUM(G59:G62)</f>
        <v>42220321</v>
      </c>
    </row>
    <row r="59" spans="1:7" s="2" customFormat="1" ht="22.5" customHeight="1">
      <c r="A59" s="161" t="s">
        <v>59</v>
      </c>
      <c r="B59" s="162"/>
      <c r="C59" s="22">
        <v>50254450</v>
      </c>
      <c r="D59" s="6"/>
      <c r="E59" s="161" t="s">
        <v>64</v>
      </c>
      <c r="F59" s="162"/>
      <c r="G59" s="22">
        <v>15458025</v>
      </c>
    </row>
    <row r="60" spans="1:7" s="2" customFormat="1" ht="22.5" customHeight="1">
      <c r="A60" s="31" t="s">
        <v>60</v>
      </c>
      <c r="B60" s="32"/>
      <c r="C60" s="23">
        <v>52478243</v>
      </c>
      <c r="D60" s="6"/>
      <c r="E60" s="145" t="s">
        <v>151</v>
      </c>
      <c r="F60" s="168"/>
      <c r="G60" s="23">
        <v>12470000</v>
      </c>
    </row>
    <row r="61" spans="1:7" s="2" customFormat="1" ht="22.5" customHeight="1">
      <c r="A61" s="101" t="s">
        <v>61</v>
      </c>
      <c r="B61" s="103"/>
      <c r="C61" s="23">
        <v>1176474</v>
      </c>
      <c r="D61" s="6"/>
      <c r="E61" s="145" t="s">
        <v>152</v>
      </c>
      <c r="F61" s="168"/>
      <c r="G61" s="23">
        <v>3469296</v>
      </c>
    </row>
    <row r="62" spans="1:7" s="2" customFormat="1" ht="22.5" customHeight="1" thickBot="1">
      <c r="A62" s="101" t="s">
        <v>62</v>
      </c>
      <c r="B62" s="103"/>
      <c r="C62" s="23">
        <v>862253</v>
      </c>
      <c r="D62" s="6"/>
      <c r="E62" s="150" t="s">
        <v>65</v>
      </c>
      <c r="F62" s="151"/>
      <c r="G62" s="23">
        <v>10823000</v>
      </c>
    </row>
    <row r="63" spans="1:7" s="2" customFormat="1" ht="22.5" customHeight="1" thickBot="1">
      <c r="A63" s="101" t="s">
        <v>93</v>
      </c>
      <c r="B63" s="103"/>
      <c r="C63" s="23">
        <v>269097</v>
      </c>
      <c r="D63" s="6"/>
      <c r="E63" s="117" t="s">
        <v>48</v>
      </c>
      <c r="F63" s="118"/>
      <c r="G63" s="21">
        <f>SUM(G64:G66)</f>
        <v>39169346</v>
      </c>
    </row>
    <row r="64" spans="1:7" s="2" customFormat="1" ht="22.5" customHeight="1" thickBot="1">
      <c r="A64" s="106" t="s">
        <v>46</v>
      </c>
      <c r="B64" s="107"/>
      <c r="C64" s="21">
        <f>SUM(C65+C68)</f>
        <v>662947028</v>
      </c>
      <c r="D64" s="6"/>
      <c r="E64" s="133" t="s">
        <v>66</v>
      </c>
      <c r="F64" s="134"/>
      <c r="G64" s="23">
        <v>12470000</v>
      </c>
    </row>
    <row r="65" spans="1:7" s="2" customFormat="1" ht="22.5" customHeight="1">
      <c r="A65" s="98" t="s">
        <v>71</v>
      </c>
      <c r="B65" s="99"/>
      <c r="C65" s="100">
        <f>SUM(C66:C67)</f>
        <v>514057524</v>
      </c>
      <c r="D65" s="6"/>
      <c r="E65" s="145" t="s">
        <v>67</v>
      </c>
      <c r="F65" s="146"/>
      <c r="G65" s="23">
        <v>5195386</v>
      </c>
    </row>
    <row r="66" spans="1:7" s="2" customFormat="1" ht="22.5" customHeight="1" thickBot="1">
      <c r="A66" s="37" t="s">
        <v>51</v>
      </c>
      <c r="B66" s="38"/>
      <c r="C66" s="26">
        <v>32307609</v>
      </c>
      <c r="D66" s="6"/>
      <c r="E66" s="150" t="s">
        <v>68</v>
      </c>
      <c r="F66" s="151"/>
      <c r="G66" s="23">
        <v>21503960</v>
      </c>
    </row>
    <row r="67" spans="1:7" s="2" customFormat="1" ht="22.5" customHeight="1" thickBot="1">
      <c r="A67" s="35" t="s">
        <v>52</v>
      </c>
      <c r="B67" s="36"/>
      <c r="C67" s="24">
        <v>481749915</v>
      </c>
      <c r="D67" s="6"/>
      <c r="E67" s="120" t="s">
        <v>158</v>
      </c>
      <c r="F67" s="121"/>
      <c r="G67" s="21">
        <f>SUM(G58+G63)</f>
        <v>81389667</v>
      </c>
    </row>
    <row r="68" spans="1:7" s="2" customFormat="1" ht="22.5" customHeight="1" thickBot="1">
      <c r="A68" s="86" t="s">
        <v>49</v>
      </c>
      <c r="B68" s="87"/>
      <c r="C68" s="25">
        <f>SUM(C69:C77)</f>
        <v>148889504</v>
      </c>
      <c r="D68" s="6"/>
      <c r="E68" s="147" t="s">
        <v>92</v>
      </c>
      <c r="F68" s="148"/>
      <c r="G68" s="149"/>
    </row>
    <row r="69" spans="1:7" s="2" customFormat="1" ht="22.5" customHeight="1">
      <c r="A69" s="37" t="s">
        <v>52</v>
      </c>
      <c r="B69" s="38"/>
      <c r="C69" s="26">
        <v>16435706</v>
      </c>
      <c r="D69" s="6"/>
      <c r="E69" s="108" t="s">
        <v>69</v>
      </c>
      <c r="F69" s="109"/>
      <c r="G69" s="65">
        <f>SUM(G70:G71)</f>
        <v>52398000</v>
      </c>
    </row>
    <row r="70" spans="1:7" s="2" customFormat="1" ht="22.5" customHeight="1">
      <c r="A70" s="33" t="s">
        <v>53</v>
      </c>
      <c r="B70" s="34"/>
      <c r="C70" s="23">
        <v>2418652</v>
      </c>
      <c r="D70" s="6"/>
      <c r="E70" s="101" t="s">
        <v>153</v>
      </c>
      <c r="F70" s="102"/>
      <c r="G70" s="23">
        <v>32398000</v>
      </c>
    </row>
    <row r="71" spans="1:7" s="2" customFormat="1" ht="22.5" customHeight="1">
      <c r="A71" s="101" t="s">
        <v>54</v>
      </c>
      <c r="B71" s="102"/>
      <c r="C71" s="23">
        <v>8</v>
      </c>
      <c r="D71" s="6"/>
      <c r="E71" s="101" t="s">
        <v>154</v>
      </c>
      <c r="F71" s="102"/>
      <c r="G71" s="23">
        <v>20000000</v>
      </c>
    </row>
    <row r="72" spans="1:7" s="2" customFormat="1" ht="22.5" customHeight="1">
      <c r="A72" s="101" t="s">
        <v>55</v>
      </c>
      <c r="B72" s="102"/>
      <c r="C72" s="23">
        <v>15298155</v>
      </c>
      <c r="D72" s="6"/>
      <c r="E72" s="66" t="s">
        <v>72</v>
      </c>
      <c r="F72" s="67"/>
      <c r="G72" s="23">
        <v>255869514</v>
      </c>
    </row>
    <row r="73" spans="1:7" s="2" customFormat="1" ht="22.5" customHeight="1">
      <c r="A73" s="101" t="s">
        <v>56</v>
      </c>
      <c r="B73" s="102"/>
      <c r="C73" s="23">
        <v>13576058</v>
      </c>
      <c r="D73" s="6"/>
      <c r="E73" s="66" t="s">
        <v>73</v>
      </c>
      <c r="F73" s="67"/>
      <c r="G73" s="23">
        <f>SUM(G74)</f>
        <v>69035090</v>
      </c>
    </row>
    <row r="74" spans="1:7" s="2" customFormat="1" ht="22.5" customHeight="1">
      <c r="A74" s="101" t="s">
        <v>57</v>
      </c>
      <c r="B74" s="102"/>
      <c r="C74" s="23">
        <v>10621875</v>
      </c>
      <c r="D74" s="6"/>
      <c r="E74" s="101" t="s">
        <v>101</v>
      </c>
      <c r="F74" s="102"/>
      <c r="G74" s="23">
        <v>69035090</v>
      </c>
    </row>
    <row r="75" spans="1:7" s="2" customFormat="1" ht="22.5" customHeight="1">
      <c r="A75" s="101" t="s">
        <v>58</v>
      </c>
      <c r="B75" s="102"/>
      <c r="C75" s="23">
        <v>21503960</v>
      </c>
      <c r="D75" s="6"/>
      <c r="E75" s="66" t="s">
        <v>74</v>
      </c>
      <c r="F75" s="67"/>
      <c r="G75" s="23">
        <v>309295274</v>
      </c>
    </row>
    <row r="76" spans="1:7" s="2" customFormat="1" ht="22.5" customHeight="1" thickBot="1">
      <c r="A76" s="101" t="s">
        <v>100</v>
      </c>
      <c r="B76" s="102"/>
      <c r="C76" s="24">
        <v>69035090</v>
      </c>
      <c r="D76" s="6"/>
      <c r="E76" s="33" t="s">
        <v>75</v>
      </c>
      <c r="F76" s="88"/>
      <c r="G76" s="23">
        <v>29482621</v>
      </c>
    </row>
    <row r="77" spans="1:7" s="2" customFormat="1" ht="22.5" customHeight="1" thickBot="1">
      <c r="A77" s="104" t="s">
        <v>94</v>
      </c>
      <c r="B77" s="105"/>
      <c r="C77" s="24">
        <v>0</v>
      </c>
      <c r="D77" s="6"/>
      <c r="E77" s="120" t="s">
        <v>76</v>
      </c>
      <c r="F77" s="121"/>
      <c r="G77" s="21">
        <f>SUM(G69+G72+G73+G75)</f>
        <v>686597878</v>
      </c>
    </row>
    <row r="78" spans="1:7" s="2" customFormat="1" ht="22.5" customHeight="1" thickBot="1">
      <c r="A78" s="120" t="s">
        <v>50</v>
      </c>
      <c r="B78" s="121"/>
      <c r="C78" s="21">
        <f>SUM(C58+C64)</f>
        <v>767987545</v>
      </c>
      <c r="D78" s="6"/>
      <c r="E78" s="120" t="s">
        <v>70</v>
      </c>
      <c r="F78" s="121"/>
      <c r="G78" s="21">
        <f>SUM(G67+G77)</f>
        <v>767987545</v>
      </c>
    </row>
    <row r="79" spans="1:5" s="2" customFormat="1" ht="66.75" customHeight="1">
      <c r="A79" s="1"/>
      <c r="D79" s="6"/>
      <c r="E79" s="1"/>
    </row>
    <row r="80" spans="1:7" ht="33" customHeight="1">
      <c r="A80" s="182" t="s">
        <v>140</v>
      </c>
      <c r="B80" s="182"/>
      <c r="C80" s="182"/>
      <c r="D80" s="182"/>
      <c r="E80" s="182"/>
      <c r="F80" s="182"/>
      <c r="G80" s="182"/>
    </row>
    <row r="81" spans="1:7" s="2" customFormat="1" ht="33" customHeight="1">
      <c r="A81" s="138" t="s">
        <v>78</v>
      </c>
      <c r="B81" s="138"/>
      <c r="C81" s="138"/>
      <c r="D81" s="138"/>
      <c r="E81" s="138"/>
      <c r="F81" s="138"/>
      <c r="G81" s="138"/>
    </row>
    <row r="82" spans="1:7" s="2" customFormat="1" ht="22.5" customHeight="1" thickBot="1">
      <c r="A82" s="30"/>
      <c r="B82" s="30"/>
      <c r="C82" s="119" t="s">
        <v>167</v>
      </c>
      <c r="D82" s="119"/>
      <c r="E82" s="119"/>
      <c r="F82" s="119"/>
      <c r="G82" s="29" t="s">
        <v>77</v>
      </c>
    </row>
    <row r="83" spans="1:7" s="2" customFormat="1" ht="22.5" customHeight="1" thickBot="1">
      <c r="A83" s="139" t="s">
        <v>79</v>
      </c>
      <c r="B83" s="140"/>
      <c r="C83" s="140"/>
      <c r="D83" s="140"/>
      <c r="E83" s="140"/>
      <c r="F83" s="141"/>
      <c r="G83" s="71" t="s">
        <v>80</v>
      </c>
    </row>
    <row r="84" spans="1:7" s="2" customFormat="1" ht="22.5" customHeight="1">
      <c r="A84" s="142" t="s">
        <v>81</v>
      </c>
      <c r="B84" s="143"/>
      <c r="C84" s="143"/>
      <c r="D84" s="143"/>
      <c r="E84" s="143"/>
      <c r="F84" s="144"/>
      <c r="G84" s="73"/>
    </row>
    <row r="85" spans="1:7" s="2" customFormat="1" ht="22.5" customHeight="1">
      <c r="A85" s="68" t="s">
        <v>82</v>
      </c>
      <c r="B85" s="41"/>
      <c r="C85" s="41"/>
      <c r="D85" s="41"/>
      <c r="E85" s="41"/>
      <c r="F85" s="42"/>
      <c r="G85" s="69">
        <v>105040517</v>
      </c>
    </row>
    <row r="86" spans="1:7" s="2" customFormat="1" ht="22.5" customHeight="1">
      <c r="A86" s="70" t="s">
        <v>89</v>
      </c>
      <c r="B86" s="39"/>
      <c r="C86" s="39"/>
      <c r="D86" s="39"/>
      <c r="E86" s="39"/>
      <c r="F86" s="40"/>
      <c r="G86" s="69">
        <v>662947028</v>
      </c>
    </row>
    <row r="87" spans="1:7" s="2" customFormat="1" ht="22.5" customHeight="1">
      <c r="A87" s="126" t="s">
        <v>88</v>
      </c>
      <c r="B87" s="127"/>
      <c r="C87" s="127"/>
      <c r="D87" s="127"/>
      <c r="E87" s="127"/>
      <c r="F87" s="128"/>
      <c r="G87" s="69">
        <f>SUM(G85:G86)</f>
        <v>767987545</v>
      </c>
    </row>
    <row r="88" spans="1:7" s="2" customFormat="1" ht="22.5" customHeight="1" thickBot="1">
      <c r="A88" s="129"/>
      <c r="B88" s="130"/>
      <c r="C88" s="130"/>
      <c r="D88" s="130"/>
      <c r="E88" s="130"/>
      <c r="F88" s="130"/>
      <c r="G88" s="72"/>
    </row>
    <row r="89" spans="1:7" s="2" customFormat="1" ht="22.5" customHeight="1">
      <c r="A89" s="131" t="s">
        <v>87</v>
      </c>
      <c r="B89" s="132"/>
      <c r="C89" s="132"/>
      <c r="D89" s="132"/>
      <c r="E89" s="132"/>
      <c r="F89" s="132"/>
      <c r="G89" s="69"/>
    </row>
    <row r="90" spans="1:7" s="2" customFormat="1" ht="22.5" customHeight="1">
      <c r="A90" s="131" t="s">
        <v>83</v>
      </c>
      <c r="B90" s="132"/>
      <c r="C90" s="132"/>
      <c r="D90" s="132"/>
      <c r="E90" s="132"/>
      <c r="F90" s="132"/>
      <c r="G90" s="69">
        <v>42220321</v>
      </c>
    </row>
    <row r="91" spans="1:7" ht="22.5" customHeight="1">
      <c r="A91" s="131" t="s">
        <v>84</v>
      </c>
      <c r="B91" s="132"/>
      <c r="C91" s="132"/>
      <c r="D91" s="132"/>
      <c r="E91" s="132"/>
      <c r="F91" s="132"/>
      <c r="G91" s="69">
        <v>39169346</v>
      </c>
    </row>
    <row r="92" spans="1:7" ht="22.5" customHeight="1" thickBot="1">
      <c r="A92" s="135" t="s">
        <v>85</v>
      </c>
      <c r="B92" s="136"/>
      <c r="C92" s="136"/>
      <c r="D92" s="136"/>
      <c r="E92" s="136"/>
      <c r="F92" s="137"/>
      <c r="G92" s="72">
        <f>SUM(G90:G91)</f>
        <v>81389667</v>
      </c>
    </row>
    <row r="93" spans="1:7" ht="22.5" customHeight="1" thickBot="1">
      <c r="A93" s="123" t="s">
        <v>86</v>
      </c>
      <c r="B93" s="124"/>
      <c r="C93" s="124"/>
      <c r="D93" s="124"/>
      <c r="E93" s="124"/>
      <c r="F93" s="124"/>
      <c r="G93" s="72">
        <f>SUM(G87-G92)</f>
        <v>686597878</v>
      </c>
    </row>
    <row r="94" ht="22.5" customHeight="1"/>
    <row r="95" spans="1:7" ht="22.5" customHeight="1">
      <c r="A95"/>
      <c r="B95"/>
      <c r="C95"/>
      <c r="D95"/>
      <c r="E95"/>
      <c r="F95"/>
      <c r="G95"/>
    </row>
    <row r="96" spans="1:7" ht="22.5" customHeight="1">
      <c r="A96"/>
      <c r="B96"/>
      <c r="C96"/>
      <c r="D96"/>
      <c r="E96"/>
      <c r="F96"/>
      <c r="G96"/>
    </row>
    <row r="97" ht="22.5" customHeight="1"/>
    <row r="98" ht="22.5" customHeight="1"/>
  </sheetData>
  <sheetProtection/>
  <mergeCells count="75">
    <mergeCell ref="C28:C29"/>
    <mergeCell ref="A38:B39"/>
    <mergeCell ref="A1:G1"/>
    <mergeCell ref="A54:G54"/>
    <mergeCell ref="A80:G80"/>
    <mergeCell ref="A58:B58"/>
    <mergeCell ref="E60:F60"/>
    <mergeCell ref="B30:B31"/>
    <mergeCell ref="F30:F31"/>
    <mergeCell ref="C30:C31"/>
    <mergeCell ref="A36:A37"/>
    <mergeCell ref="B28:B29"/>
    <mergeCell ref="G30:G31"/>
    <mergeCell ref="G32:G33"/>
    <mergeCell ref="B36:B37"/>
    <mergeCell ref="C36:C37"/>
    <mergeCell ref="F36:F37"/>
    <mergeCell ref="E36:E37"/>
    <mergeCell ref="E34:F35"/>
    <mergeCell ref="G36:G37"/>
    <mergeCell ref="B32:B33"/>
    <mergeCell ref="C32:C33"/>
    <mergeCell ref="B34:B35"/>
    <mergeCell ref="A43:B43"/>
    <mergeCell ref="A55:G55"/>
    <mergeCell ref="A57:C57"/>
    <mergeCell ref="A40:B40"/>
    <mergeCell ref="G38:G39"/>
    <mergeCell ref="C34:C35"/>
    <mergeCell ref="A59:B59"/>
    <mergeCell ref="C38:C39"/>
    <mergeCell ref="E62:F62"/>
    <mergeCell ref="A41:B41"/>
    <mergeCell ref="E59:F59"/>
    <mergeCell ref="A42:B42"/>
    <mergeCell ref="C56:F56"/>
    <mergeCell ref="E58:F58"/>
    <mergeCell ref="E61:F61"/>
    <mergeCell ref="A2:G2"/>
    <mergeCell ref="A3:C3"/>
    <mergeCell ref="E3:G3"/>
    <mergeCell ref="A4:B4"/>
    <mergeCell ref="E4:F4"/>
    <mergeCell ref="B26:B27"/>
    <mergeCell ref="C26:C27"/>
    <mergeCell ref="G26:G27"/>
    <mergeCell ref="E25:F25"/>
    <mergeCell ref="A84:F84"/>
    <mergeCell ref="A90:F90"/>
    <mergeCell ref="E65:F65"/>
    <mergeCell ref="E68:G68"/>
    <mergeCell ref="E66:F66"/>
    <mergeCell ref="A78:B78"/>
    <mergeCell ref="E78:F78"/>
    <mergeCell ref="E77:F77"/>
    <mergeCell ref="A93:F93"/>
    <mergeCell ref="F26:F27"/>
    <mergeCell ref="A87:F87"/>
    <mergeCell ref="A88:F88"/>
    <mergeCell ref="A89:F89"/>
    <mergeCell ref="A91:F91"/>
    <mergeCell ref="E64:F64"/>
    <mergeCell ref="A92:F92"/>
    <mergeCell ref="A81:G81"/>
    <mergeCell ref="A83:F83"/>
    <mergeCell ref="F28:F29"/>
    <mergeCell ref="G28:G29"/>
    <mergeCell ref="E63:F63"/>
    <mergeCell ref="C82:F82"/>
    <mergeCell ref="E67:F67"/>
    <mergeCell ref="G34:G35"/>
    <mergeCell ref="F32:F33"/>
    <mergeCell ref="F38:F39"/>
    <mergeCell ref="E38:E39"/>
    <mergeCell ref="E57:G57"/>
  </mergeCells>
  <printOptions/>
  <pageMargins left="0.3937007874015748" right="0.11811023622047245" top="0.9448818897637796" bottom="0.7480314960629921" header="0.31496062992125984" footer="0.31496062992125984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上野</cp:lastModifiedBy>
  <cp:lastPrinted>2021-06-25T08:01:32Z</cp:lastPrinted>
  <dcterms:created xsi:type="dcterms:W3CDTF">2010-09-24T07:17:40Z</dcterms:created>
  <dcterms:modified xsi:type="dcterms:W3CDTF">2023-07-31T01:02:50Z</dcterms:modified>
  <cp:category/>
  <cp:version/>
  <cp:contentType/>
  <cp:contentStatus/>
</cp:coreProperties>
</file>